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ACKUP_prima_SSD\Biagio 2022\LEGGI 2022\AGRIVOLTAICO\"/>
    </mc:Choice>
  </mc:AlternateContent>
  <xr:revisionPtr revIDLastSave="0" documentId="13_ncr:1_{A08DFD6F-FED1-45BB-A120-29DDFFF2BBEF}" xr6:coauthVersionLast="47" xr6:coauthVersionMax="47" xr10:uidLastSave="{00000000-0000-0000-0000-000000000000}"/>
  <bookViews>
    <workbookView xWindow="-120" yWindow="-120" windowWidth="21840" windowHeight="13140" xr2:uid="{B98CD7D8-7B66-4BB7-AAF5-19D5FAD35AE6}"/>
  </bookViews>
  <sheets>
    <sheet name="Calcoli" sheetId="2" r:id="rId1"/>
    <sheet name="Fattori conversion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2" l="1"/>
  <c r="B10" i="2"/>
  <c r="B7" i="2"/>
  <c r="B4" i="2"/>
  <c r="B17" i="2" l="1"/>
  <c r="B30" i="2"/>
  <c r="B32" i="2" l="1"/>
  <c r="B34" i="2" s="1"/>
  <c r="B35" i="2" s="1"/>
  <c r="B36" i="2" s="1"/>
  <c r="E36" i="2" s="1"/>
</calcChain>
</file>

<file path=xl/sharedStrings.xml><?xml version="1.0" encoding="utf-8"?>
<sst xmlns="http://schemas.openxmlformats.org/spreadsheetml/2006/main" count="115" uniqueCount="99">
  <si>
    <r>
      <t xml:space="preserve"> Energia Elettrica Equivalente=Σ(Qi × ftep,ii)/0,187 × 10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[kWhe]</t>
    </r>
  </si>
  <si>
    <t>Dove:</t>
  </si>
  <si>
    <t>Qi=quantità di combustibile o energia termica</t>
  </si>
  <si>
    <t>ftep,i=fattore di conversione in tonnellate equivalenti di petrolio</t>
  </si>
  <si>
    <t>L/NM3/T</t>
  </si>
  <si>
    <t>Tep Eq.</t>
  </si>
  <si>
    <t>Moltiplicatore</t>
  </si>
  <si>
    <t>Fattore Conv.</t>
  </si>
  <si>
    <t>E.E. Equivalente</t>
  </si>
  <si>
    <t>Fonte o vettore energetico</t>
  </si>
  <si>
    <t>Unità di misura</t>
  </si>
  <si>
    <t xml:space="preserve">Gasolio </t>
  </si>
  <si>
    <t xml:space="preserve">t </t>
  </si>
  <si>
    <t xml:space="preserve">litri </t>
  </si>
  <si>
    <t>Olio combustibile</t>
  </si>
  <si>
    <t>t</t>
  </si>
  <si>
    <t>Gas di petrolio liquefatti (GPL) stato liquido</t>
  </si>
  <si>
    <t>litri</t>
  </si>
  <si>
    <t>Gas di petrolio liquefatti (GPL) stato gassoso</t>
  </si>
  <si>
    <t>Sm³</t>
  </si>
  <si>
    <t>Gas di petrolio liquefatti (GPL stato gassoso</t>
  </si>
  <si>
    <t>Nm³</t>
  </si>
  <si>
    <t xml:space="preserve">Oli vegetali </t>
  </si>
  <si>
    <t>Pellet</t>
  </si>
  <si>
    <t>Legna macinata fresca (cippato)</t>
  </si>
  <si>
    <t>Gas naturale</t>
  </si>
  <si>
    <r>
      <t>Fattore di conversione(</t>
    </r>
    <r>
      <rPr>
        <b/>
        <sz val="11"/>
        <color theme="1"/>
        <rFont val="Calibri"/>
        <family val="2"/>
        <scheme val="minor"/>
      </rPr>
      <t>ftep.i</t>
    </r>
    <r>
      <rPr>
        <sz val="11"/>
        <color theme="1"/>
        <rFont val="Calibri"/>
        <family val="2"/>
        <scheme val="minor"/>
      </rPr>
      <t>)</t>
    </r>
  </si>
  <si>
    <t>Fattori di conversione ai fini del calcolo dell’energia elettrica equivalente</t>
  </si>
  <si>
    <t>Fattore di conversione tra energia elettrica prelevata dalla rete e energia primaria</t>
  </si>
  <si>
    <t>Calcolo E.E. Equivalente da fonte termica</t>
  </si>
  <si>
    <t>Totale Consumi elettrici aziendali</t>
  </si>
  <si>
    <t>Pod. 1 (kwwh - anno)</t>
  </si>
  <si>
    <t>Pod. 2 (kwwh - anno)</t>
  </si>
  <si>
    <t>Pod. 3 (kwwh - anno)</t>
  </si>
  <si>
    <t>Pod. 4 (kwwh - anno)</t>
  </si>
  <si>
    <t>Pod. 5 (kwwh - anno)</t>
  </si>
  <si>
    <t>Pod. 6 (kwwh - anno)</t>
  </si>
  <si>
    <t>Pod. 7 (kwwh - anno)</t>
  </si>
  <si>
    <t>Pod. 8 (kwwh - anno)</t>
  </si>
  <si>
    <t>Pod. 9 (kwwh - anno)</t>
  </si>
  <si>
    <t>Pod. 10 (kwwh - anno)</t>
  </si>
  <si>
    <t>TOTALE</t>
  </si>
  <si>
    <t>Fonte o vettore energetico 1</t>
  </si>
  <si>
    <t>Fonte o vettore energetico 2</t>
  </si>
  <si>
    <t>Fonte o vettore energetico 3</t>
  </si>
  <si>
    <t>Fonte o vettore energetico 4</t>
  </si>
  <si>
    <t>Maggiorazione 5%</t>
  </si>
  <si>
    <t>Consumo elettico combinato (Kwh)</t>
  </si>
  <si>
    <t>Cippato (t)</t>
  </si>
  <si>
    <t>GPL (Smc)</t>
  </si>
  <si>
    <t xml:space="preserve"> Gasolio (l)</t>
  </si>
  <si>
    <t>Valori inseriti</t>
  </si>
  <si>
    <t>Luogo [Lat/Lon]</t>
  </si>
  <si>
    <t>Orizzonte</t>
  </si>
  <si>
    <t>Calcolato</t>
  </si>
  <si>
    <t>Database solare</t>
  </si>
  <si>
    <t>PVGIS-SARAH2</t>
  </si>
  <si>
    <t>Tecnologia FV</t>
  </si>
  <si>
    <t>Silicio cristallino</t>
  </si>
  <si>
    <t>FV installato [kWp]</t>
  </si>
  <si>
    <t>Perdite di sistema [%]:</t>
  </si>
  <si>
    <t>Output del calcolo:</t>
  </si>
  <si>
    <t>Angolo inclinazione [°]:</t>
  </si>
  <si>
    <t>Angolo orientamento [°]:</t>
  </si>
  <si>
    <t>Produzione annuale FV [kWh]:</t>
  </si>
  <si>
    <t>Variazione interannuale [kWh]:</t>
  </si>
  <si>
    <t>Variazione di produzione a causa di:</t>
  </si>
  <si>
    <t>Angolo d'incidenza [%]</t>
  </si>
  <si>
    <t>-2.52</t>
  </si>
  <si>
    <t>Effetti spettrali [%]</t>
  </si>
  <si>
    <t>Temperatura e irradianza bassa [%]</t>
  </si>
  <si>
    <t>-5.83</t>
  </si>
  <si>
    <t>Perdite totali [%]</t>
  </si>
  <si>
    <t>-20.47</t>
  </si>
  <si>
    <t>Costo energia FV [al kWh]</t>
  </si>
  <si>
    <t>0.066</t>
  </si>
  <si>
    <t>Potenza installabile (Kw)</t>
  </si>
  <si>
    <r>
      <t>Fattore di conversione (</t>
    </r>
    <r>
      <rPr>
        <b/>
        <sz val="9"/>
        <color theme="1"/>
        <rFont val="Calibri"/>
        <family val="2"/>
        <scheme val="minor"/>
      </rPr>
      <t>ftep,i</t>
    </r>
    <r>
      <rPr>
        <sz val="9"/>
        <color theme="1"/>
        <rFont val="Calibri"/>
        <family val="2"/>
        <scheme val="minor"/>
      </rPr>
      <t>) in tonnellate equivalenti di petrolio</t>
    </r>
  </si>
  <si>
    <t>Gas Nat.(Smc)</t>
  </si>
  <si>
    <r>
      <t>10</t>
    </r>
    <r>
      <rPr>
        <vertAlign val="superscript"/>
        <sz val="11"/>
        <color theme="1"/>
        <rFont val="Calibri"/>
        <family val="2"/>
        <scheme val="minor"/>
      </rPr>
      <t>3</t>
    </r>
  </si>
  <si>
    <r>
      <t>Irraggiamento annuale [kWh/m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]:</t>
    </r>
  </si>
  <si>
    <r>
      <t>Quantità di combustibile o energia termica annua (</t>
    </r>
    <r>
      <rPr>
        <b/>
        <sz val="9"/>
        <color theme="1"/>
        <rFont val="Calibri"/>
        <family val="2"/>
        <scheme val="minor"/>
      </rPr>
      <t>t/l/Sm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/Nm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)</t>
    </r>
  </si>
  <si>
    <t>Quantità di combustibile o energia termica annua  (t/l/Sm3/Nm3)</t>
  </si>
  <si>
    <t>Quantità di combustibile o energia termica annua (t/l/Sm3/Nm3)</t>
  </si>
  <si>
    <t>Massima E.E. Equivalente ammis.</t>
  </si>
  <si>
    <t>Per semplificare e accelerare il calcolo anziché utilizzare il simulatore UE che potete trovare al Link:</t>
  </si>
  <si>
    <t xml:space="preserve">Ptete sostituire il valore della casella </t>
  </si>
  <si>
    <t>E12</t>
  </si>
  <si>
    <t>con uno dei seguenti valori standard:</t>
  </si>
  <si>
    <t>TOTALE CONS. AMMIS. (Kwh)</t>
  </si>
  <si>
    <t>Energia El.Equiv. (Kwhe)</t>
  </si>
  <si>
    <t>Nord</t>
  </si>
  <si>
    <t>Centro</t>
  </si>
  <si>
    <t>Sud</t>
  </si>
  <si>
    <t>0,0</t>
  </si>
  <si>
    <t xml:space="preserve"> </t>
  </si>
  <si>
    <t>https://re.jrc.ec.europa.eu/pvg_tools/it/.</t>
  </si>
  <si>
    <r>
      <t xml:space="preserve">Come potrete notare su di un </t>
    </r>
    <r>
      <rPr>
        <b/>
        <sz val="9"/>
        <color rgb="FFFF0000"/>
        <rFont val="Calibri"/>
        <family val="2"/>
        <scheme val="minor"/>
      </rPr>
      <t>fabbisogno reale di</t>
    </r>
    <r>
      <rPr>
        <sz val="9"/>
        <color theme="1"/>
        <rFont val="Calibri"/>
        <family val="2"/>
        <scheme val="minor"/>
      </rPr>
      <t xml:space="preserve"> (114.089 + 50.000)/1.228,59 )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circa 133 kwh</t>
    </r>
    <r>
      <rPr>
        <sz val="9"/>
        <color rgb="FFFF0000"/>
        <rFont val="Calibri"/>
        <family val="2"/>
        <scheme val="minor"/>
      </rPr>
      <t xml:space="preserve"> </t>
    </r>
  </si>
  <si>
    <t>si può realizzare un impianto di circa 85 kw.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</si>
</sst>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4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 vertical="center" indent="5"/>
    </xf>
    <xf numFmtId="0" fontId="0" fillId="0" borderId="0" xfId="0" applyAlignment="1">
      <alignment vertical="center"/>
    </xf>
    <xf numFmtId="43" fontId="0" fillId="0" borderId="0" xfId="1" applyFont="1"/>
    <xf numFmtId="164" fontId="0" fillId="0" borderId="0" xfId="1" applyNumberFormat="1" applyFont="1"/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vertical="center" indent="5"/>
    </xf>
    <xf numFmtId="0" fontId="5" fillId="0" borderId="16" xfId="0" applyFont="1" applyBorder="1" applyAlignment="1">
      <alignment horizontal="left" vertical="top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/>
    </xf>
    <xf numFmtId="0" fontId="5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/>
    </xf>
    <xf numFmtId="0" fontId="5" fillId="0" borderId="3" xfId="0" applyFont="1" applyBorder="1"/>
    <xf numFmtId="43" fontId="5" fillId="0" borderId="1" xfId="1" applyFont="1" applyBorder="1"/>
    <xf numFmtId="0" fontId="5" fillId="0" borderId="7" xfId="0" applyFont="1" applyBorder="1"/>
    <xf numFmtId="0" fontId="6" fillId="0" borderId="4" xfId="0" applyFont="1" applyBorder="1"/>
    <xf numFmtId="43" fontId="6" fillId="0" borderId="6" xfId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/>
    </xf>
    <xf numFmtId="43" fontId="5" fillId="0" borderId="6" xfId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43" fontId="5" fillId="0" borderId="1" xfId="0" applyNumberFormat="1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43" fontId="7" fillId="0" borderId="1" xfId="0" applyNumberFormat="1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4" fillId="0" borderId="21" xfId="0" applyFont="1" applyBorder="1"/>
    <xf numFmtId="49" fontId="5" fillId="0" borderId="0" xfId="0" applyNumberFormat="1" applyFont="1"/>
    <xf numFmtId="49" fontId="0" fillId="0" borderId="0" xfId="0" applyNumberFormat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43" fontId="5" fillId="0" borderId="3" xfId="1" applyFont="1" applyBorder="1" applyProtection="1">
      <protection locked="0"/>
    </xf>
    <xf numFmtId="43" fontId="5" fillId="0" borderId="1" xfId="1" applyFont="1" applyBorder="1" applyProtection="1">
      <protection locked="0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3" borderId="20" xfId="0" applyFont="1" applyFill="1" applyBorder="1"/>
    <xf numFmtId="0" fontId="6" fillId="3" borderId="21" xfId="0" applyFont="1" applyFill="1" applyBorder="1"/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2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3" borderId="1" xfId="0" applyFont="1" applyFill="1" applyBorder="1"/>
    <xf numFmtId="0" fontId="8" fillId="4" borderId="2" xfId="0" applyFont="1" applyFill="1" applyBorder="1"/>
    <xf numFmtId="43" fontId="8" fillId="4" borderId="2" xfId="0" applyNumberFormat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6D56-701D-4B0E-B848-561FCA36A9F5}">
  <dimension ref="A1:J44"/>
  <sheetViews>
    <sheetView tabSelected="1" topLeftCell="A19" zoomScale="85" zoomScaleNormal="85" workbookViewId="0">
      <selection activeCell="B10" sqref="B10"/>
    </sheetView>
  </sheetViews>
  <sheetFormatPr defaultRowHeight="12" x14ac:dyDescent="0.2"/>
  <cols>
    <col min="1" max="1" width="28.42578125" style="7" customWidth="1"/>
    <col min="2" max="2" width="14.28515625" style="7" customWidth="1"/>
    <col min="3" max="3" width="2.7109375" style="7" customWidth="1"/>
    <col min="4" max="4" width="28.140625" style="7" customWidth="1"/>
    <col min="5" max="5" width="13.28515625" style="7" customWidth="1"/>
    <col min="6" max="16384" width="9.140625" style="7"/>
  </cols>
  <sheetData>
    <row r="1" spans="1:9" ht="12.75" thickBot="1" x14ac:dyDescent="0.25">
      <c r="A1" s="44" t="s">
        <v>29</v>
      </c>
      <c r="B1" s="45"/>
      <c r="D1" s="46" t="s">
        <v>51</v>
      </c>
      <c r="E1" s="47"/>
      <c r="I1" s="8"/>
    </row>
    <row r="2" spans="1:9" x14ac:dyDescent="0.2">
      <c r="A2" s="9" t="s">
        <v>42</v>
      </c>
      <c r="B2" s="10" t="s">
        <v>50</v>
      </c>
      <c r="D2" s="31" t="s">
        <v>52</v>
      </c>
      <c r="E2" s="62" t="s">
        <v>94</v>
      </c>
      <c r="I2" s="12"/>
    </row>
    <row r="3" spans="1:9" ht="32.25" customHeight="1" x14ac:dyDescent="0.2">
      <c r="A3" s="13" t="s">
        <v>81</v>
      </c>
      <c r="B3" s="41">
        <v>0</v>
      </c>
      <c r="D3" s="31" t="s">
        <v>53</v>
      </c>
      <c r="E3" s="32" t="s">
        <v>54</v>
      </c>
    </row>
    <row r="4" spans="1:9" ht="36.75" thickBot="1" x14ac:dyDescent="0.25">
      <c r="A4" s="14" t="s">
        <v>77</v>
      </c>
      <c r="B4" s="40">
        <f>'Fattori conversione '!F15</f>
        <v>8.5999999999999998E-4</v>
      </c>
      <c r="D4" s="31" t="s">
        <v>55</v>
      </c>
      <c r="E4" s="35" t="s">
        <v>56</v>
      </c>
    </row>
    <row r="5" spans="1:9" x14ac:dyDescent="0.2">
      <c r="A5" s="9" t="s">
        <v>43</v>
      </c>
      <c r="B5" s="10" t="s">
        <v>49</v>
      </c>
      <c r="D5" s="31" t="s">
        <v>57</v>
      </c>
      <c r="E5" s="35" t="s">
        <v>58</v>
      </c>
    </row>
    <row r="6" spans="1:9" ht="36" x14ac:dyDescent="0.2">
      <c r="A6" s="13" t="s">
        <v>82</v>
      </c>
      <c r="B6" s="41"/>
      <c r="D6" s="31" t="s">
        <v>59</v>
      </c>
      <c r="E6" s="32">
        <v>1</v>
      </c>
    </row>
    <row r="7" spans="1:9" ht="36.75" thickBot="1" x14ac:dyDescent="0.25">
      <c r="A7" s="14" t="s">
        <v>77</v>
      </c>
      <c r="B7" s="40">
        <f>'Fattori conversione '!F19</f>
        <v>2.5300000000000001E-3</v>
      </c>
      <c r="D7" s="31" t="s">
        <v>60</v>
      </c>
      <c r="E7" s="32">
        <v>14</v>
      </c>
    </row>
    <row r="8" spans="1:9" x14ac:dyDescent="0.2">
      <c r="A8" s="9" t="s">
        <v>44</v>
      </c>
      <c r="B8" s="10" t="s">
        <v>78</v>
      </c>
      <c r="D8" s="48" t="s">
        <v>61</v>
      </c>
      <c r="E8" s="49"/>
      <c r="I8" s="12"/>
    </row>
    <row r="9" spans="1:9" ht="32.25" customHeight="1" x14ac:dyDescent="0.2">
      <c r="A9" s="13" t="s">
        <v>82</v>
      </c>
      <c r="B9" s="41">
        <v>25520</v>
      </c>
      <c r="D9" s="31" t="s">
        <v>62</v>
      </c>
      <c r="E9" s="32">
        <v>27</v>
      </c>
    </row>
    <row r="10" spans="1:9" ht="36.75" thickBot="1" x14ac:dyDescent="0.25">
      <c r="A10" s="14" t="s">
        <v>77</v>
      </c>
      <c r="B10" s="40">
        <f>'Fattori conversione '!F25</f>
        <v>8.3600000000000005E-4</v>
      </c>
      <c r="D10" s="31" t="s">
        <v>63</v>
      </c>
      <c r="E10" s="32">
        <v>0</v>
      </c>
    </row>
    <row r="11" spans="1:9" x14ac:dyDescent="0.2">
      <c r="A11" s="9" t="s">
        <v>45</v>
      </c>
      <c r="B11" s="10" t="s">
        <v>48</v>
      </c>
      <c r="D11" s="56" t="s">
        <v>64</v>
      </c>
      <c r="E11" s="57">
        <v>1228.5899999999999</v>
      </c>
    </row>
    <row r="12" spans="1:9" ht="36" x14ac:dyDescent="0.2">
      <c r="A12" s="13" t="s">
        <v>83</v>
      </c>
      <c r="B12" s="41">
        <v>0</v>
      </c>
      <c r="D12" s="31" t="s">
        <v>80</v>
      </c>
      <c r="E12" s="32" t="s">
        <v>95</v>
      </c>
    </row>
    <row r="13" spans="1:9" ht="36.75" thickBot="1" x14ac:dyDescent="0.25">
      <c r="A13" s="14" t="s">
        <v>77</v>
      </c>
      <c r="B13" s="40">
        <f>'Fattori conversione '!F24</f>
        <v>0.2</v>
      </c>
      <c r="D13" s="31" t="s">
        <v>65</v>
      </c>
      <c r="E13" s="32" t="s">
        <v>95</v>
      </c>
    </row>
    <row r="14" spans="1:9" ht="39.75" customHeight="1" x14ac:dyDescent="0.2">
      <c r="A14" s="15" t="s">
        <v>28</v>
      </c>
      <c r="B14" s="38">
        <v>0.187</v>
      </c>
      <c r="D14" s="50" t="s">
        <v>66</v>
      </c>
      <c r="E14" s="51"/>
    </row>
    <row r="15" spans="1:9" ht="17.25" x14ac:dyDescent="0.2">
      <c r="A15" s="37" t="s">
        <v>79</v>
      </c>
      <c r="B15" s="39">
        <v>1000</v>
      </c>
      <c r="D15" s="31" t="s">
        <v>67</v>
      </c>
      <c r="E15" s="32" t="s">
        <v>68</v>
      </c>
    </row>
    <row r="16" spans="1:9" ht="12.75" thickBot="1" x14ac:dyDescent="0.25">
      <c r="A16" s="16"/>
      <c r="B16" s="17"/>
      <c r="D16" s="31" t="s">
        <v>69</v>
      </c>
      <c r="E16" s="32">
        <v>5.2083333333333336E-2</v>
      </c>
    </row>
    <row r="17" spans="1:10" ht="12.75" thickBot="1" x14ac:dyDescent="0.25">
      <c r="A17" s="18" t="s">
        <v>90</v>
      </c>
      <c r="B17" s="19">
        <f>((B3*B4)+(B6*B7)+(B9*B10)+(B12*B13))/B14*B15</f>
        <v>114089.41176470589</v>
      </c>
      <c r="D17" s="31" t="s">
        <v>70</v>
      </c>
      <c r="E17" s="32" t="s">
        <v>71</v>
      </c>
    </row>
    <row r="18" spans="1:10" ht="12.75" thickBot="1" x14ac:dyDescent="0.25">
      <c r="D18" s="31" t="s">
        <v>72</v>
      </c>
      <c r="E18" s="32" t="s">
        <v>73</v>
      </c>
    </row>
    <row r="19" spans="1:10" ht="12.75" thickBot="1" x14ac:dyDescent="0.25">
      <c r="A19" s="44" t="s">
        <v>30</v>
      </c>
      <c r="B19" s="45"/>
      <c r="D19" s="33" t="s">
        <v>74</v>
      </c>
      <c r="E19" s="34" t="s">
        <v>75</v>
      </c>
    </row>
    <row r="20" spans="1:10" x14ac:dyDescent="0.2">
      <c r="A20" s="20" t="s">
        <v>31</v>
      </c>
      <c r="B20" s="42">
        <v>50000</v>
      </c>
    </row>
    <row r="21" spans="1:10" x14ac:dyDescent="0.2">
      <c r="A21" s="11" t="s">
        <v>32</v>
      </c>
      <c r="B21" s="43">
        <v>0</v>
      </c>
    </row>
    <row r="22" spans="1:10" x14ac:dyDescent="0.2">
      <c r="A22" s="11" t="s">
        <v>33</v>
      </c>
      <c r="B22" s="43">
        <v>0</v>
      </c>
    </row>
    <row r="23" spans="1:10" x14ac:dyDescent="0.2">
      <c r="A23" s="11" t="s">
        <v>34</v>
      </c>
      <c r="B23" s="43">
        <v>0</v>
      </c>
    </row>
    <row r="24" spans="1:10" x14ac:dyDescent="0.2">
      <c r="A24" s="11" t="s">
        <v>35</v>
      </c>
      <c r="B24" s="43">
        <v>0</v>
      </c>
    </row>
    <row r="25" spans="1:10" x14ac:dyDescent="0.2">
      <c r="A25" s="11" t="s">
        <v>36</v>
      </c>
      <c r="B25" s="43">
        <v>0</v>
      </c>
    </row>
    <row r="26" spans="1:10" x14ac:dyDescent="0.2">
      <c r="A26" s="11" t="s">
        <v>37</v>
      </c>
      <c r="B26" s="43">
        <v>0</v>
      </c>
    </row>
    <row r="27" spans="1:10" x14ac:dyDescent="0.2">
      <c r="A27" s="11" t="s">
        <v>38</v>
      </c>
      <c r="B27" s="43">
        <v>0</v>
      </c>
    </row>
    <row r="28" spans="1:10" x14ac:dyDescent="0.2">
      <c r="A28" s="11" t="s">
        <v>39</v>
      </c>
      <c r="B28" s="43">
        <v>0</v>
      </c>
    </row>
    <row r="29" spans="1:10" ht="12.75" thickBot="1" x14ac:dyDescent="0.25">
      <c r="A29" s="22" t="s">
        <v>40</v>
      </c>
      <c r="B29" s="43">
        <v>0</v>
      </c>
    </row>
    <row r="30" spans="1:10" ht="12.75" thickBot="1" x14ac:dyDescent="0.25">
      <c r="A30" s="23" t="s">
        <v>41</v>
      </c>
      <c r="B30" s="24">
        <f>SUM(A20:B29)</f>
        <v>50000</v>
      </c>
      <c r="J30" s="36"/>
    </row>
    <row r="31" spans="1:10" ht="12.75" thickBot="1" x14ac:dyDescent="0.25"/>
    <row r="32" spans="1:10" ht="12.75" thickBot="1" x14ac:dyDescent="0.25">
      <c r="A32" s="25" t="s">
        <v>84</v>
      </c>
      <c r="B32" s="26">
        <f>B30</f>
        <v>50000</v>
      </c>
    </row>
    <row r="34" spans="1:5" x14ac:dyDescent="0.2">
      <c r="A34" s="27" t="s">
        <v>47</v>
      </c>
      <c r="B34" s="28">
        <f>B32+B30</f>
        <v>100000</v>
      </c>
    </row>
    <row r="35" spans="1:5" ht="12.75" thickBot="1" x14ac:dyDescent="0.25">
      <c r="A35" s="11" t="s">
        <v>46</v>
      </c>
      <c r="B35" s="21">
        <f>B34*0.05</f>
        <v>5000</v>
      </c>
    </row>
    <row r="36" spans="1:5" ht="12.75" thickBot="1" x14ac:dyDescent="0.25">
      <c r="A36" s="29" t="s">
        <v>89</v>
      </c>
      <c r="B36" s="30">
        <f>SUM(B34:B35)</f>
        <v>105000</v>
      </c>
      <c r="D36" s="65" t="s">
        <v>76</v>
      </c>
      <c r="E36" s="66">
        <f>B36/E11</f>
        <v>85.463824384050014</v>
      </c>
    </row>
    <row r="37" spans="1:5" x14ac:dyDescent="0.2">
      <c r="A37" s="58" t="s">
        <v>85</v>
      </c>
      <c r="B37" s="58"/>
      <c r="C37" s="58"/>
      <c r="D37" s="58"/>
      <c r="E37" s="58"/>
    </row>
    <row r="38" spans="1:5" x14ac:dyDescent="0.2">
      <c r="A38" s="63" t="s">
        <v>96</v>
      </c>
      <c r="B38" s="63"/>
      <c r="C38" s="63"/>
      <c r="D38" s="63"/>
      <c r="E38" s="63"/>
    </row>
    <row r="39" spans="1:5" x14ac:dyDescent="0.2">
      <c r="A39" s="61" t="s">
        <v>86</v>
      </c>
      <c r="B39" s="59" t="s">
        <v>87</v>
      </c>
      <c r="D39" s="58" t="s">
        <v>88</v>
      </c>
      <c r="E39" s="58"/>
    </row>
    <row r="40" spans="1:5" x14ac:dyDescent="0.2">
      <c r="A40" s="64" t="s">
        <v>64</v>
      </c>
      <c r="B40" s="11" t="s">
        <v>91</v>
      </c>
      <c r="D40" s="11">
        <v>1200</v>
      </c>
    </row>
    <row r="41" spans="1:5" x14ac:dyDescent="0.2">
      <c r="A41" s="64" t="s">
        <v>64</v>
      </c>
      <c r="B41" s="11" t="s">
        <v>92</v>
      </c>
      <c r="D41" s="11">
        <v>1300</v>
      </c>
    </row>
    <row r="42" spans="1:5" x14ac:dyDescent="0.2">
      <c r="A42" s="64" t="s">
        <v>64</v>
      </c>
      <c r="B42" s="11" t="s">
        <v>93</v>
      </c>
      <c r="D42" s="11">
        <v>1400</v>
      </c>
    </row>
    <row r="43" spans="1:5" x14ac:dyDescent="0.2">
      <c r="A43" s="60" t="s">
        <v>97</v>
      </c>
      <c r="B43" s="60"/>
      <c r="C43" s="60"/>
      <c r="D43" s="60"/>
      <c r="E43" s="60"/>
    </row>
    <row r="44" spans="1:5" x14ac:dyDescent="0.2">
      <c r="A44" s="63" t="s">
        <v>98</v>
      </c>
      <c r="B44" s="63"/>
      <c r="C44" s="63"/>
      <c r="D44" s="63"/>
      <c r="E44" s="63"/>
    </row>
  </sheetData>
  <sheetProtection algorithmName="SHA-512" hashValue="Rd5y5v+/kDU9Jxyqt6EndsmwZ10YPzIJDuDd5I0dhSz79wotswtkv4pW303/2yKh/f+jruY6pZt9hp0b8YE9pA==" saltValue="36hdtIrUIxAhwHWlu8eQVQ==" spinCount="100000" sheet="1" objects="1" scenarios="1"/>
  <mergeCells count="10">
    <mergeCell ref="A37:E37"/>
    <mergeCell ref="D39:E39"/>
    <mergeCell ref="A38:E38"/>
    <mergeCell ref="A43:E43"/>
    <mergeCell ref="A44:E44"/>
    <mergeCell ref="A1:B1"/>
    <mergeCell ref="A19:B19"/>
    <mergeCell ref="D1:E1"/>
    <mergeCell ref="D8:E8"/>
    <mergeCell ref="D14:E14"/>
  </mergeCells>
  <pageMargins left="0.7" right="0.7" top="0.75" bottom="0.75" header="0.3" footer="0.3"/>
  <pageSetup paperSize="9" orientation="portrait" r:id="rId1"/>
  <ignoredErrors>
    <ignoredError sqref="A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CC7D-3E41-4CF7-A741-0B67D47F94CE}">
  <dimension ref="D4:P26"/>
  <sheetViews>
    <sheetView topLeftCell="A6" workbookViewId="0">
      <selection activeCell="F27" sqref="F27"/>
    </sheetView>
  </sheetViews>
  <sheetFormatPr defaultRowHeight="15" x14ac:dyDescent="0.25"/>
  <cols>
    <col min="4" max="4" width="36" customWidth="1"/>
    <col min="6" max="6" width="21.5703125" customWidth="1"/>
    <col min="13" max="14" width="12.28515625" bestFit="1" customWidth="1"/>
    <col min="15" max="15" width="13.7109375" bestFit="1" customWidth="1"/>
    <col min="16" max="16" width="15.28515625" bestFit="1" customWidth="1"/>
  </cols>
  <sheetData>
    <row r="4" spans="4:16" x14ac:dyDescent="0.25">
      <c r="L4" t="s">
        <v>4</v>
      </c>
      <c r="M4" t="s">
        <v>5</v>
      </c>
      <c r="N4" t="s">
        <v>7</v>
      </c>
      <c r="O4" t="s">
        <v>6</v>
      </c>
      <c r="P4" t="s">
        <v>8</v>
      </c>
    </row>
    <row r="5" spans="4:16" ht="17.25" x14ac:dyDescent="0.25">
      <c r="E5" s="1" t="s">
        <v>0</v>
      </c>
      <c r="L5" s="3"/>
      <c r="M5" s="3"/>
      <c r="N5" s="4">
        <v>0.187</v>
      </c>
      <c r="O5" s="3">
        <v>1000</v>
      </c>
    </row>
    <row r="6" spans="4:16" x14ac:dyDescent="0.25">
      <c r="E6" s="2" t="s">
        <v>1</v>
      </c>
    </row>
    <row r="7" spans="4:16" x14ac:dyDescent="0.25">
      <c r="E7" s="1" t="s">
        <v>2</v>
      </c>
    </row>
    <row r="8" spans="4:16" x14ac:dyDescent="0.25">
      <c r="E8" s="1" t="s">
        <v>3</v>
      </c>
    </row>
    <row r="11" spans="4:16" ht="15.75" thickBot="1" x14ac:dyDescent="0.3"/>
    <row r="12" spans="4:16" ht="15.75" thickBot="1" x14ac:dyDescent="0.3">
      <c r="D12" s="52" t="s">
        <v>27</v>
      </c>
      <c r="E12" s="53"/>
      <c r="F12" s="54"/>
    </row>
    <row r="13" spans="4:16" ht="30" x14ac:dyDescent="0.25">
      <c r="D13" s="6" t="s">
        <v>9</v>
      </c>
      <c r="E13" s="6" t="s">
        <v>10</v>
      </c>
      <c r="F13" s="6" t="s">
        <v>26</v>
      </c>
    </row>
    <row r="14" spans="4:16" ht="15" customHeight="1" x14ac:dyDescent="0.25">
      <c r="D14" s="55" t="s">
        <v>11</v>
      </c>
      <c r="E14" s="5" t="s">
        <v>12</v>
      </c>
      <c r="F14" s="5">
        <v>1.02</v>
      </c>
    </row>
    <row r="15" spans="4:16" ht="15" customHeight="1" x14ac:dyDescent="0.25">
      <c r="D15" s="55"/>
      <c r="E15" s="5" t="s">
        <v>13</v>
      </c>
      <c r="F15" s="5">
        <v>8.5999999999999998E-4</v>
      </c>
    </row>
    <row r="16" spans="4:16" x14ac:dyDescent="0.25">
      <c r="D16" s="5" t="s">
        <v>14</v>
      </c>
      <c r="E16" s="5" t="s">
        <v>15</v>
      </c>
      <c r="F16" s="5">
        <v>0.98</v>
      </c>
    </row>
    <row r="17" spans="4:6" ht="30" x14ac:dyDescent="0.25">
      <c r="D17" s="5" t="s">
        <v>16</v>
      </c>
      <c r="E17" s="5" t="s">
        <v>15</v>
      </c>
      <c r="F17" s="5">
        <v>1.1000000000000001</v>
      </c>
    </row>
    <row r="18" spans="4:6" ht="30" x14ac:dyDescent="0.25">
      <c r="D18" s="5" t="s">
        <v>16</v>
      </c>
      <c r="E18" s="5" t="s">
        <v>17</v>
      </c>
      <c r="F18" s="5">
        <v>6.1600000000000001E-4</v>
      </c>
    </row>
    <row r="19" spans="4:6" ht="30" x14ac:dyDescent="0.25">
      <c r="D19" s="5" t="s">
        <v>18</v>
      </c>
      <c r="E19" s="5" t="s">
        <v>19</v>
      </c>
      <c r="F19" s="5">
        <v>2.5300000000000001E-3</v>
      </c>
    </row>
    <row r="20" spans="4:6" ht="30" x14ac:dyDescent="0.25">
      <c r="D20" s="5" t="s">
        <v>20</v>
      </c>
      <c r="E20" s="5" t="s">
        <v>21</v>
      </c>
      <c r="F20" s="5">
        <v>2.6700000000000001E-3</v>
      </c>
    </row>
    <row r="21" spans="4:6" x14ac:dyDescent="0.25">
      <c r="D21" s="55" t="s">
        <v>22</v>
      </c>
      <c r="E21" s="5" t="s">
        <v>12</v>
      </c>
      <c r="F21" s="5">
        <v>0.88</v>
      </c>
    </row>
    <row r="22" spans="4:6" ht="15" customHeight="1" x14ac:dyDescent="0.25">
      <c r="D22" s="55"/>
      <c r="E22" s="5" t="s">
        <v>13</v>
      </c>
      <c r="F22" s="5">
        <v>7.9000000000000001E-4</v>
      </c>
    </row>
    <row r="23" spans="4:6" ht="15" customHeight="1" x14ac:dyDescent="0.25">
      <c r="D23" s="5" t="s">
        <v>23</v>
      </c>
      <c r="E23" s="5" t="s">
        <v>15</v>
      </c>
      <c r="F23" s="5">
        <v>0.4</v>
      </c>
    </row>
    <row r="24" spans="4:6" x14ac:dyDescent="0.25">
      <c r="D24" s="5" t="s">
        <v>24</v>
      </c>
      <c r="E24" s="5" t="s">
        <v>15</v>
      </c>
      <c r="F24" s="5">
        <v>0.2</v>
      </c>
    </row>
    <row r="25" spans="4:6" x14ac:dyDescent="0.25">
      <c r="D25" s="55" t="s">
        <v>25</v>
      </c>
      <c r="E25" s="5" t="s">
        <v>19</v>
      </c>
      <c r="F25" s="5">
        <v>8.3600000000000005E-4</v>
      </c>
    </row>
    <row r="26" spans="4:6" ht="15" customHeight="1" x14ac:dyDescent="0.25">
      <c r="D26" s="55"/>
      <c r="E26" s="5" t="s">
        <v>21</v>
      </c>
      <c r="F26" s="5">
        <v>8.8199999999999997E-4</v>
      </c>
    </row>
  </sheetData>
  <mergeCells count="4">
    <mergeCell ref="D12:F12"/>
    <mergeCell ref="D14:D15"/>
    <mergeCell ref="D21:D22"/>
    <mergeCell ref="D25:D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Calcoli</vt:lpstr>
      <vt:lpstr>Fattori conversione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Biagio</dc:creator>
  <cp:lastModifiedBy>Biagio</cp:lastModifiedBy>
  <cp:lastPrinted>2022-09-02T10:56:00Z</cp:lastPrinted>
  <dcterms:created xsi:type="dcterms:W3CDTF">2022-08-26T15:52:14Z</dcterms:created>
  <dcterms:modified xsi:type="dcterms:W3CDTF">2022-09-02T11:16:50Z</dcterms:modified>
</cp:coreProperties>
</file>